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5"/>
  </bookViews>
  <sheets>
    <sheet name="2020-21" sheetId="1" r:id="rId1"/>
    <sheet name="2019-20" sheetId="2" r:id="rId2"/>
    <sheet name="2018-19" sheetId="3" r:id="rId3"/>
    <sheet name="2017-18" sheetId="4" r:id="rId4"/>
    <sheet name="2016-17" sheetId="5" r:id="rId5"/>
    <sheet name="2015-16" sheetId="6" r:id="rId6"/>
  </sheets>
  <calcPr calcId="124519"/>
</workbook>
</file>

<file path=xl/calcChain.xml><?xml version="1.0" encoding="utf-8"?>
<calcChain xmlns="http://schemas.openxmlformats.org/spreadsheetml/2006/main">
  <c r="E8" i="6"/>
  <c r="F8"/>
  <c r="G8"/>
  <c r="H8"/>
  <c r="I8"/>
  <c r="J8"/>
  <c r="K8"/>
  <c r="L8"/>
  <c r="M8"/>
  <c r="N8"/>
  <c r="O8"/>
  <c r="D8"/>
  <c r="C8"/>
  <c r="E8" i="5"/>
  <c r="F8"/>
  <c r="G8"/>
  <c r="H8"/>
  <c r="I8"/>
  <c r="J8"/>
  <c r="K8"/>
  <c r="L8"/>
  <c r="M8"/>
  <c r="N8"/>
  <c r="O8"/>
  <c r="D8"/>
  <c r="C8"/>
  <c r="N6" i="4"/>
  <c r="N7"/>
  <c r="N8"/>
  <c r="N5"/>
  <c r="E8"/>
  <c r="F8"/>
  <c r="G8"/>
  <c r="H8"/>
  <c r="I8"/>
  <c r="J8"/>
  <c r="K8"/>
  <c r="L8"/>
  <c r="M8"/>
  <c r="D8"/>
  <c r="C8"/>
  <c r="Q6" i="3"/>
  <c r="Q7"/>
  <c r="Q8"/>
  <c r="Q5"/>
  <c r="Q8" i="2"/>
  <c r="Q6"/>
  <c r="R6" s="1"/>
  <c r="R8" s="1"/>
  <c r="Q7"/>
  <c r="Q5"/>
  <c r="E8"/>
  <c r="F8"/>
  <c r="G8"/>
  <c r="H8"/>
  <c r="I8"/>
  <c r="J8"/>
  <c r="K8"/>
  <c r="L8"/>
  <c r="M8"/>
  <c r="N8"/>
  <c r="O8"/>
  <c r="P8"/>
  <c r="D8"/>
  <c r="C8"/>
  <c r="E8" i="1"/>
  <c r="F8"/>
  <c r="G8"/>
  <c r="H8"/>
  <c r="I8"/>
  <c r="J8"/>
  <c r="K8"/>
  <c r="L8"/>
  <c r="M8"/>
  <c r="N8"/>
  <c r="O8"/>
  <c r="P8"/>
  <c r="Q8"/>
  <c r="D8"/>
  <c r="R8"/>
  <c r="C8"/>
  <c r="E8" i="3"/>
  <c r="F8"/>
  <c r="G8"/>
  <c r="H8"/>
  <c r="I8"/>
  <c r="J8"/>
  <c r="K8"/>
  <c r="L8"/>
  <c r="M8"/>
  <c r="N8"/>
  <c r="O8"/>
  <c r="P8"/>
  <c r="D8"/>
  <c r="C8"/>
  <c r="P6"/>
  <c r="P7"/>
  <c r="P5"/>
  <c r="M7" i="5"/>
  <c r="L7"/>
  <c r="K7"/>
  <c r="J7"/>
  <c r="I7"/>
  <c r="H7"/>
  <c r="G7"/>
  <c r="E7"/>
  <c r="D7"/>
  <c r="N7" s="1"/>
  <c r="O7" s="1"/>
  <c r="M6"/>
  <c r="L6"/>
  <c r="K6"/>
  <c r="J6"/>
  <c r="I6"/>
  <c r="H6"/>
  <c r="G6"/>
  <c r="E6"/>
  <c r="D6"/>
  <c r="N6" s="1"/>
  <c r="O6" s="1"/>
  <c r="M5"/>
  <c r="L5"/>
  <c r="K5"/>
  <c r="J5"/>
  <c r="I5"/>
  <c r="H5"/>
  <c r="G5"/>
  <c r="E5"/>
  <c r="D5"/>
  <c r="N5" s="1"/>
  <c r="O5" s="1"/>
  <c r="O7" i="3"/>
  <c r="N7"/>
  <c r="M7"/>
  <c r="L7"/>
  <c r="K7"/>
  <c r="J7"/>
  <c r="I7"/>
  <c r="H7"/>
  <c r="G7"/>
  <c r="F7"/>
  <c r="E7"/>
  <c r="D7"/>
  <c r="R6"/>
  <c r="M6"/>
  <c r="L6"/>
  <c r="N6" s="1"/>
  <c r="I6"/>
  <c r="H6"/>
  <c r="J6" s="1"/>
  <c r="E6"/>
  <c r="D6"/>
  <c r="F6" s="1"/>
  <c r="L5"/>
  <c r="M5" s="1"/>
  <c r="H5"/>
  <c r="I5" s="1"/>
  <c r="D5"/>
  <c r="R7" i="2"/>
  <c r="P7"/>
  <c r="N7"/>
  <c r="M7"/>
  <c r="L7"/>
  <c r="O7" s="1"/>
  <c r="K7"/>
  <c r="J7"/>
  <c r="I7"/>
  <c r="H7"/>
  <c r="G7"/>
  <c r="F7"/>
  <c r="E7"/>
  <c r="D7"/>
  <c r="P6"/>
  <c r="M6"/>
  <c r="L6"/>
  <c r="N6" s="1"/>
  <c r="I6"/>
  <c r="H6"/>
  <c r="J6" s="1"/>
  <c r="E6"/>
  <c r="D6"/>
  <c r="F6" s="1"/>
  <c r="P5"/>
  <c r="L5"/>
  <c r="M5" s="1"/>
  <c r="H5"/>
  <c r="I5" s="1"/>
  <c r="D5"/>
  <c r="R5" s="1"/>
  <c r="M7" i="4"/>
  <c r="L7"/>
  <c r="K7"/>
  <c r="J7"/>
  <c r="H7"/>
  <c r="G7"/>
  <c r="I7" s="1"/>
  <c r="D7"/>
  <c r="E7" s="1"/>
  <c r="M6"/>
  <c r="L6"/>
  <c r="K6"/>
  <c r="J6"/>
  <c r="H6"/>
  <c r="G6"/>
  <c r="I6" s="1"/>
  <c r="D6"/>
  <c r="E6" s="1"/>
  <c r="M5"/>
  <c r="L5"/>
  <c r="K5"/>
  <c r="J5"/>
  <c r="H5"/>
  <c r="G5"/>
  <c r="I5" s="1"/>
  <c r="D5"/>
  <c r="E5" s="1"/>
  <c r="D6" i="6"/>
  <c r="E6" s="1"/>
  <c r="D7"/>
  <c r="D5"/>
  <c r="M7"/>
  <c r="M6"/>
  <c r="M5"/>
  <c r="N6"/>
  <c r="N7"/>
  <c r="N5"/>
  <c r="L6"/>
  <c r="L7"/>
  <c r="K6"/>
  <c r="K7"/>
  <c r="K5"/>
  <c r="J6"/>
  <c r="J7"/>
  <c r="J5"/>
  <c r="I6"/>
  <c r="I7"/>
  <c r="I5"/>
  <c r="H6"/>
  <c r="H7"/>
  <c r="H5"/>
  <c r="G6"/>
  <c r="G7"/>
  <c r="G5"/>
  <c r="F6"/>
  <c r="F7"/>
  <c r="F5"/>
  <c r="E7"/>
  <c r="E5"/>
  <c r="P7" i="1"/>
  <c r="P6"/>
  <c r="P5"/>
  <c r="O7"/>
  <c r="O5"/>
  <c r="N5"/>
  <c r="L6"/>
  <c r="O6" s="1"/>
  <c r="L7"/>
  <c r="N7" s="1"/>
  <c r="L5"/>
  <c r="M5" s="1"/>
  <c r="K7"/>
  <c r="K5"/>
  <c r="J5"/>
  <c r="H6"/>
  <c r="K6" s="1"/>
  <c r="H7"/>
  <c r="J7" s="1"/>
  <c r="H5"/>
  <c r="I5" s="1"/>
  <c r="G7"/>
  <c r="G5"/>
  <c r="F5"/>
  <c r="D6"/>
  <c r="Q6" s="1"/>
  <c r="R6" s="1"/>
  <c r="D7"/>
  <c r="F7" s="1"/>
  <c r="D5"/>
  <c r="E5" s="1"/>
  <c r="R8" i="3" l="1"/>
  <c r="R7"/>
  <c r="R5"/>
  <c r="F5" i="5"/>
  <c r="F6"/>
  <c r="F7"/>
  <c r="G5" i="3"/>
  <c r="K5"/>
  <c r="F5"/>
  <c r="J5"/>
  <c r="N5"/>
  <c r="G6"/>
  <c r="K6"/>
  <c r="O6"/>
  <c r="O5"/>
  <c r="E5"/>
  <c r="G5" i="2"/>
  <c r="K5"/>
  <c r="O5"/>
  <c r="F5"/>
  <c r="J5"/>
  <c r="N5"/>
  <c r="G6"/>
  <c r="K6"/>
  <c r="O6"/>
  <c r="E5"/>
  <c r="F5" i="4"/>
  <c r="O5"/>
  <c r="F6"/>
  <c r="O6"/>
  <c r="F7"/>
  <c r="O7"/>
  <c r="O5" i="6"/>
  <c r="L5"/>
  <c r="O6"/>
  <c r="O7"/>
  <c r="E6" i="1"/>
  <c r="I7"/>
  <c r="M6"/>
  <c r="Q7"/>
  <c r="R7" s="1"/>
  <c r="E7"/>
  <c r="F6"/>
  <c r="I6"/>
  <c r="J6"/>
  <c r="M7"/>
  <c r="N6"/>
  <c r="Q5"/>
  <c r="R5" s="1"/>
  <c r="G6"/>
  <c r="O8" i="4" l="1"/>
</calcChain>
</file>

<file path=xl/sharedStrings.xml><?xml version="1.0" encoding="utf-8"?>
<sst xmlns="http://schemas.openxmlformats.org/spreadsheetml/2006/main" count="129" uniqueCount="22">
  <si>
    <t>ST (32%)</t>
  </si>
  <si>
    <t>SC (12 %)</t>
  </si>
  <si>
    <t>OBC (14%)</t>
  </si>
  <si>
    <t>Female (30%)</t>
  </si>
  <si>
    <t>S.No</t>
  </si>
  <si>
    <t>Available Seat</t>
  </si>
  <si>
    <t>BA</t>
  </si>
  <si>
    <t>Bcom</t>
  </si>
  <si>
    <t>Courses</t>
  </si>
  <si>
    <t>BSc</t>
  </si>
  <si>
    <t>TOTAL</t>
  </si>
  <si>
    <t>UNRESERVED CATEGORY</t>
  </si>
  <si>
    <t>GRAND TOTAL</t>
  </si>
  <si>
    <t>RESERVATION ROASTER DATA CATEGORY WISE 2019-20</t>
  </si>
  <si>
    <t>RESERVATION ROASTER DATA CATEGORY WISE 2020-21</t>
  </si>
  <si>
    <t>RESERVATION ROASTER DATA CATEGORY WISE 2018-19</t>
  </si>
  <si>
    <t>Fridom Frighter &amp; Differently Abled (3%)</t>
  </si>
  <si>
    <t>RESERVATION ROASTER DATA CATEGORY WISE 2015-16</t>
  </si>
  <si>
    <t>RESERVATION ROASTER DATA CATEGORY WISE 2016-17</t>
  </si>
  <si>
    <t>RESERVATION ROASTER DATA CATEGORY WISE 2017-18</t>
  </si>
  <si>
    <t>Differently Abled (5%)</t>
  </si>
  <si>
    <t>Freedom Frighter (3%)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</si>
</sst>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" fontId="0" fillId="3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5" borderId="1" xfId="0" applyNumberFormat="1" applyFill="1" applyBorder="1"/>
    <xf numFmtId="1" fontId="3" fillId="4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9" fontId="1" fillId="3" borderId="2" xfId="0" applyNumberFormat="1" applyFont="1" applyFill="1" applyBorder="1" applyAlignment="1">
      <alignment horizontal="center" vertical="center"/>
    </xf>
    <xf numFmtId="9" fontId="1" fillId="3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9" fontId="1" fillId="3" borderId="2" xfId="0" applyNumberFormat="1" applyFont="1" applyFill="1" applyBorder="1" applyAlignment="1">
      <alignment horizontal="center" vertical="center" wrapText="1"/>
    </xf>
    <xf numFmtId="9" fontId="1" fillId="3" borderId="3" xfId="0" applyNumberFormat="1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zoomScale="90" zoomScaleNormal="90" workbookViewId="0">
      <selection activeCell="G14" sqref="G14"/>
    </sheetView>
  </sheetViews>
  <sheetFormatPr defaultRowHeight="15"/>
  <cols>
    <col min="3" max="3" width="10" customWidth="1"/>
    <col min="4" max="4" width="5.7109375" customWidth="1"/>
    <col min="5" max="5" width="7.42578125" customWidth="1"/>
    <col min="6" max="6" width="9.28515625" customWidth="1"/>
    <col min="7" max="7" width="11" customWidth="1"/>
    <col min="8" max="8" width="7.140625" customWidth="1"/>
    <col min="9" max="9" width="7.42578125" customWidth="1"/>
    <col min="10" max="10" width="9.7109375" customWidth="1"/>
    <col min="11" max="11" width="11.28515625" customWidth="1"/>
    <col min="12" max="12" width="6.28515625" customWidth="1"/>
    <col min="13" max="13" width="8.140625" customWidth="1"/>
    <col min="14" max="14" width="9.28515625" customWidth="1"/>
    <col min="15" max="15" width="11.140625" customWidth="1"/>
    <col min="16" max="16" width="14" customWidth="1"/>
    <col min="17" max="17" width="14.140625" customWidth="1"/>
    <col min="18" max="18" width="10.140625" customWidth="1"/>
  </cols>
  <sheetData>
    <row r="1" spans="1:18" ht="21">
      <c r="A1" s="17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>
      <c r="A3" s="24" t="s">
        <v>4</v>
      </c>
      <c r="B3" s="26" t="s">
        <v>8</v>
      </c>
      <c r="C3" s="27" t="s">
        <v>5</v>
      </c>
      <c r="D3" s="22">
        <v>0.32</v>
      </c>
      <c r="E3" s="25" t="s">
        <v>0</v>
      </c>
      <c r="F3" s="25"/>
      <c r="G3" s="25"/>
      <c r="H3" s="22">
        <v>0.12</v>
      </c>
      <c r="I3" s="25" t="s">
        <v>1</v>
      </c>
      <c r="J3" s="25"/>
      <c r="K3" s="25"/>
      <c r="L3" s="22">
        <v>0.14000000000000001</v>
      </c>
      <c r="M3" s="25" t="s">
        <v>2</v>
      </c>
      <c r="N3" s="25"/>
      <c r="O3" s="25"/>
      <c r="P3" s="13" t="s">
        <v>11</v>
      </c>
      <c r="Q3" s="12" t="s">
        <v>10</v>
      </c>
      <c r="R3" s="15" t="s">
        <v>12</v>
      </c>
    </row>
    <row r="4" spans="1:18" ht="47.25">
      <c r="A4" s="24"/>
      <c r="B4" s="26"/>
      <c r="C4" s="28"/>
      <c r="D4" s="23"/>
      <c r="E4" s="8" t="s">
        <v>3</v>
      </c>
      <c r="F4" s="8" t="s">
        <v>21</v>
      </c>
      <c r="G4" s="11" t="s">
        <v>20</v>
      </c>
      <c r="H4" s="23"/>
      <c r="I4" s="8" t="s">
        <v>3</v>
      </c>
      <c r="J4" s="8" t="s">
        <v>21</v>
      </c>
      <c r="K4" s="11" t="s">
        <v>20</v>
      </c>
      <c r="L4" s="23"/>
      <c r="M4" s="8" t="s">
        <v>3</v>
      </c>
      <c r="N4" s="8" t="s">
        <v>21</v>
      </c>
      <c r="O4" s="11" t="s">
        <v>20</v>
      </c>
      <c r="P4" s="14"/>
      <c r="Q4" s="12"/>
      <c r="R4" s="16"/>
    </row>
    <row r="5" spans="1:18" ht="18.75">
      <c r="A5" s="1">
        <v>1</v>
      </c>
      <c r="B5" s="2" t="s">
        <v>6</v>
      </c>
      <c r="C5" s="7">
        <v>120</v>
      </c>
      <c r="D5" s="3">
        <f>C5*32%</f>
        <v>38.4</v>
      </c>
      <c r="E5" s="4">
        <f>D5*30%</f>
        <v>11.52</v>
      </c>
      <c r="F5" s="4">
        <f>D5*3%</f>
        <v>1.1519999999999999</v>
      </c>
      <c r="G5" s="4">
        <f>D5*5%</f>
        <v>1.92</v>
      </c>
      <c r="H5" s="3">
        <f>C5*12%</f>
        <v>14.399999999999999</v>
      </c>
      <c r="I5" s="4">
        <f>H5*30%</f>
        <v>4.3199999999999994</v>
      </c>
      <c r="J5" s="4">
        <f>H5*3%</f>
        <v>0.43199999999999994</v>
      </c>
      <c r="K5" s="4">
        <f>H5*5%</f>
        <v>0.72</v>
      </c>
      <c r="L5" s="3">
        <f>C5*14%</f>
        <v>16.8</v>
      </c>
      <c r="M5" s="4">
        <f>L5*30%</f>
        <v>5.04</v>
      </c>
      <c r="N5" s="4">
        <f>L5*3%</f>
        <v>0.504</v>
      </c>
      <c r="O5" s="4">
        <f>L5*5%</f>
        <v>0.84000000000000008</v>
      </c>
      <c r="P5" s="4">
        <f>120*42%</f>
        <v>50.4</v>
      </c>
      <c r="Q5" s="5">
        <f>D5+H5+L5</f>
        <v>69.599999999999994</v>
      </c>
      <c r="R5" s="6">
        <f>Q5+P5</f>
        <v>120</v>
      </c>
    </row>
    <row r="6" spans="1:18" ht="18.75">
      <c r="A6" s="1">
        <v>2</v>
      </c>
      <c r="B6" s="2" t="s">
        <v>9</v>
      </c>
      <c r="C6" s="7">
        <v>80</v>
      </c>
      <c r="D6" s="3">
        <f t="shared" ref="D6:D7" si="0">C6*32%</f>
        <v>25.6</v>
      </c>
      <c r="E6" s="4">
        <f t="shared" ref="E6:E7" si="1">D6*30%</f>
        <v>7.68</v>
      </c>
      <c r="F6" s="4">
        <f t="shared" ref="F6:F7" si="2">D6*3%</f>
        <v>0.76800000000000002</v>
      </c>
      <c r="G6" s="4">
        <f t="shared" ref="G6:G7" si="3">D6*5%</f>
        <v>1.2800000000000002</v>
      </c>
      <c r="H6" s="3">
        <f t="shared" ref="H6:H7" si="4">C6*12%</f>
        <v>9.6</v>
      </c>
      <c r="I6" s="4">
        <f>H6*30%</f>
        <v>2.88</v>
      </c>
      <c r="J6" s="4">
        <f t="shared" ref="J6:J7" si="5">H6*3%</f>
        <v>0.28799999999999998</v>
      </c>
      <c r="K6" s="4">
        <f t="shared" ref="K6:K7" si="6">H6*5%</f>
        <v>0.48</v>
      </c>
      <c r="L6" s="3">
        <f t="shared" ref="L6:L7" si="7">C6*14%</f>
        <v>11.200000000000001</v>
      </c>
      <c r="M6" s="4">
        <f t="shared" ref="M6:M7" si="8">L6*30%</f>
        <v>3.3600000000000003</v>
      </c>
      <c r="N6" s="4">
        <f t="shared" ref="N6:N7" si="9">L6*3%</f>
        <v>0.33600000000000002</v>
      </c>
      <c r="O6" s="4">
        <f t="shared" ref="O6:O7" si="10">L6*5%</f>
        <v>0.56000000000000005</v>
      </c>
      <c r="P6" s="4">
        <f>80*42%</f>
        <v>33.6</v>
      </c>
      <c r="Q6" s="5">
        <f>D6+H6+L6</f>
        <v>46.400000000000006</v>
      </c>
      <c r="R6" s="6">
        <f>Q6+P6</f>
        <v>80</v>
      </c>
    </row>
    <row r="7" spans="1:18" ht="18.75">
      <c r="A7" s="1">
        <v>3</v>
      </c>
      <c r="B7" s="2" t="s">
        <v>7</v>
      </c>
      <c r="C7" s="7">
        <v>60</v>
      </c>
      <c r="D7" s="3">
        <f t="shared" si="0"/>
        <v>19.2</v>
      </c>
      <c r="E7" s="4">
        <f t="shared" si="1"/>
        <v>5.76</v>
      </c>
      <c r="F7" s="4">
        <f t="shared" si="2"/>
        <v>0.57599999999999996</v>
      </c>
      <c r="G7" s="4">
        <f t="shared" si="3"/>
        <v>0.96</v>
      </c>
      <c r="H7" s="3">
        <f t="shared" si="4"/>
        <v>7.1999999999999993</v>
      </c>
      <c r="I7" s="4">
        <f>H7*30%</f>
        <v>2.1599999999999997</v>
      </c>
      <c r="J7" s="4">
        <f t="shared" si="5"/>
        <v>0.21599999999999997</v>
      </c>
      <c r="K7" s="4">
        <f t="shared" si="6"/>
        <v>0.36</v>
      </c>
      <c r="L7" s="3">
        <f t="shared" si="7"/>
        <v>8.4</v>
      </c>
      <c r="M7" s="4">
        <f t="shared" si="8"/>
        <v>2.52</v>
      </c>
      <c r="N7" s="4">
        <f t="shared" si="9"/>
        <v>0.252</v>
      </c>
      <c r="O7" s="4">
        <f t="shared" si="10"/>
        <v>0.42000000000000004</v>
      </c>
      <c r="P7" s="4">
        <f>60*42%</f>
        <v>25.2</v>
      </c>
      <c r="Q7" s="5">
        <f>D7+H7+L7</f>
        <v>34.799999999999997</v>
      </c>
      <c r="R7" s="6">
        <f>Q7+P7</f>
        <v>60</v>
      </c>
    </row>
    <row r="8" spans="1:18">
      <c r="A8" s="43" t="s">
        <v>10</v>
      </c>
      <c r="B8" s="44"/>
      <c r="C8" s="39">
        <f>C5+C6+C7</f>
        <v>260</v>
      </c>
      <c r="D8" s="38">
        <f>D5+D6+D7</f>
        <v>83.2</v>
      </c>
      <c r="E8" s="38">
        <f t="shared" ref="E8:Q8" si="11">E5+E6+E7</f>
        <v>24.96</v>
      </c>
      <c r="F8" s="38">
        <f t="shared" si="11"/>
        <v>2.496</v>
      </c>
      <c r="G8" s="38">
        <f t="shared" si="11"/>
        <v>4.16</v>
      </c>
      <c r="H8" s="38">
        <f t="shared" si="11"/>
        <v>31.2</v>
      </c>
      <c r="I8" s="38">
        <f t="shared" si="11"/>
        <v>9.36</v>
      </c>
      <c r="J8" s="38">
        <f t="shared" si="11"/>
        <v>0.93599999999999994</v>
      </c>
      <c r="K8" s="38">
        <f t="shared" si="11"/>
        <v>1.56</v>
      </c>
      <c r="L8" s="38">
        <f t="shared" si="11"/>
        <v>36.4</v>
      </c>
      <c r="M8" s="38">
        <f t="shared" si="11"/>
        <v>10.92</v>
      </c>
      <c r="N8" s="38">
        <f t="shared" si="11"/>
        <v>1.0920000000000001</v>
      </c>
      <c r="O8" s="38">
        <f t="shared" si="11"/>
        <v>1.8200000000000003</v>
      </c>
      <c r="P8" s="38">
        <f t="shared" si="11"/>
        <v>109.2</v>
      </c>
      <c r="Q8" s="41">
        <f t="shared" si="11"/>
        <v>150.80000000000001</v>
      </c>
      <c r="R8" s="42">
        <f t="shared" ref="D8:R8" si="12">R5+R6+R7</f>
        <v>260</v>
      </c>
    </row>
  </sheetData>
  <mergeCells count="15">
    <mergeCell ref="A8:B8"/>
    <mergeCell ref="Q3:Q4"/>
    <mergeCell ref="P3:P4"/>
    <mergeCell ref="R3:R4"/>
    <mergeCell ref="A1:R1"/>
    <mergeCell ref="A2:R2"/>
    <mergeCell ref="D3:D4"/>
    <mergeCell ref="H3:H4"/>
    <mergeCell ref="L3:L4"/>
    <mergeCell ref="A3:A4"/>
    <mergeCell ref="E3:G3"/>
    <mergeCell ref="I3:K3"/>
    <mergeCell ref="M3:O3"/>
    <mergeCell ref="B3:B4"/>
    <mergeCell ref="C3:C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"/>
  <sheetViews>
    <sheetView workbookViewId="0">
      <selection activeCell="C22" sqref="C22"/>
    </sheetView>
  </sheetViews>
  <sheetFormatPr defaultRowHeight="15"/>
  <cols>
    <col min="3" max="3" width="15" bestFit="1" customWidth="1"/>
    <col min="4" max="4" width="7.5703125" customWidth="1"/>
  </cols>
  <sheetData>
    <row r="1" spans="1:18" ht="21">
      <c r="A1" s="17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>
      <c r="A3" s="24" t="s">
        <v>4</v>
      </c>
      <c r="B3" s="26" t="s">
        <v>8</v>
      </c>
      <c r="C3" s="27" t="s">
        <v>5</v>
      </c>
      <c r="D3" s="22">
        <v>0.32</v>
      </c>
      <c r="E3" s="25" t="s">
        <v>0</v>
      </c>
      <c r="F3" s="25"/>
      <c r="G3" s="25"/>
      <c r="H3" s="22">
        <v>0.12</v>
      </c>
      <c r="I3" s="25" t="s">
        <v>1</v>
      </c>
      <c r="J3" s="25"/>
      <c r="K3" s="25"/>
      <c r="L3" s="22">
        <v>0.14000000000000001</v>
      </c>
      <c r="M3" s="25" t="s">
        <v>2</v>
      </c>
      <c r="N3" s="25"/>
      <c r="O3" s="25"/>
      <c r="P3" s="13" t="s">
        <v>11</v>
      </c>
      <c r="Q3" s="12" t="s">
        <v>10</v>
      </c>
      <c r="R3" s="15" t="s">
        <v>12</v>
      </c>
    </row>
    <row r="4" spans="1:18" ht="47.25">
      <c r="A4" s="24"/>
      <c r="B4" s="26"/>
      <c r="C4" s="28"/>
      <c r="D4" s="23"/>
      <c r="E4" s="8" t="s">
        <v>3</v>
      </c>
      <c r="F4" s="8" t="s">
        <v>21</v>
      </c>
      <c r="G4" s="11" t="s">
        <v>20</v>
      </c>
      <c r="H4" s="23"/>
      <c r="I4" s="8" t="s">
        <v>3</v>
      </c>
      <c r="J4" s="8" t="s">
        <v>21</v>
      </c>
      <c r="K4" s="11" t="s">
        <v>20</v>
      </c>
      <c r="L4" s="23"/>
      <c r="M4" s="8" t="s">
        <v>3</v>
      </c>
      <c r="N4" s="8" t="s">
        <v>21</v>
      </c>
      <c r="O4" s="11" t="s">
        <v>20</v>
      </c>
      <c r="P4" s="14"/>
      <c r="Q4" s="12"/>
      <c r="R4" s="16"/>
    </row>
    <row r="5" spans="1:18" ht="18.75">
      <c r="A5" s="1">
        <v>1</v>
      </c>
      <c r="B5" s="2" t="s">
        <v>6</v>
      </c>
      <c r="C5" s="7">
        <v>120</v>
      </c>
      <c r="D5" s="3">
        <f>C5*32%</f>
        <v>38.4</v>
      </c>
      <c r="E5" s="4">
        <f>D5*30%</f>
        <v>11.52</v>
      </c>
      <c r="F5" s="4">
        <f>D5*3%</f>
        <v>1.1519999999999999</v>
      </c>
      <c r="G5" s="4">
        <f>D5*5%</f>
        <v>1.92</v>
      </c>
      <c r="H5" s="3">
        <f>C5*12%</f>
        <v>14.399999999999999</v>
      </c>
      <c r="I5" s="4">
        <f>H5*30%</f>
        <v>4.3199999999999994</v>
      </c>
      <c r="J5" s="4">
        <f>H5*3%</f>
        <v>0.43199999999999994</v>
      </c>
      <c r="K5" s="4">
        <f>H5*5%</f>
        <v>0.72</v>
      </c>
      <c r="L5" s="3">
        <f>C5*14%</f>
        <v>16.8</v>
      </c>
      <c r="M5" s="4">
        <f>L5*30%</f>
        <v>5.04</v>
      </c>
      <c r="N5" s="4">
        <f>L5*3%</f>
        <v>0.504</v>
      </c>
      <c r="O5" s="4">
        <f>L5*5%</f>
        <v>0.84000000000000008</v>
      </c>
      <c r="P5" s="4">
        <f>120*42%</f>
        <v>50.4</v>
      </c>
      <c r="Q5" s="5">
        <f>D5+H5+L5</f>
        <v>69.599999999999994</v>
      </c>
      <c r="R5" s="6">
        <f>Q5+P5</f>
        <v>120</v>
      </c>
    </row>
    <row r="6" spans="1:18" ht="18.75">
      <c r="A6" s="1">
        <v>2</v>
      </c>
      <c r="B6" s="2" t="s">
        <v>9</v>
      </c>
      <c r="C6" s="7">
        <v>80</v>
      </c>
      <c r="D6" s="3">
        <f t="shared" ref="D6:D7" si="0">C6*32%</f>
        <v>25.6</v>
      </c>
      <c r="E6" s="4">
        <f t="shared" ref="E6:E7" si="1">D6*30%</f>
        <v>7.68</v>
      </c>
      <c r="F6" s="4">
        <f t="shared" ref="F6:F7" si="2">D6*3%</f>
        <v>0.76800000000000002</v>
      </c>
      <c r="G6" s="4">
        <f t="shared" ref="G6:G7" si="3">D6*5%</f>
        <v>1.2800000000000002</v>
      </c>
      <c r="H6" s="3">
        <f t="shared" ref="H6:H7" si="4">C6*12%</f>
        <v>9.6</v>
      </c>
      <c r="I6" s="4">
        <f>H6*30%</f>
        <v>2.88</v>
      </c>
      <c r="J6" s="4">
        <f t="shared" ref="J6:J7" si="5">H6*3%</f>
        <v>0.28799999999999998</v>
      </c>
      <c r="K6" s="4">
        <f t="shared" ref="K6:K7" si="6">H6*5%</f>
        <v>0.48</v>
      </c>
      <c r="L6" s="3">
        <f t="shared" ref="L6:L7" si="7">C6*14%</f>
        <v>11.200000000000001</v>
      </c>
      <c r="M6" s="4">
        <f t="shared" ref="M6:M7" si="8">L6*30%</f>
        <v>3.3600000000000003</v>
      </c>
      <c r="N6" s="4">
        <f t="shared" ref="N6:N7" si="9">L6*3%</f>
        <v>0.33600000000000002</v>
      </c>
      <c r="O6" s="4">
        <f t="shared" ref="O6:O7" si="10">L6*5%</f>
        <v>0.56000000000000005</v>
      </c>
      <c r="P6" s="4">
        <f>80*42%</f>
        <v>33.6</v>
      </c>
      <c r="Q6" s="5">
        <f t="shared" ref="Q6:Q8" si="11">D6+H6+L6</f>
        <v>46.400000000000006</v>
      </c>
      <c r="R6" s="6">
        <f>Q6+P6</f>
        <v>80</v>
      </c>
    </row>
    <row r="7" spans="1:18" ht="18.75">
      <c r="A7" s="1">
        <v>3</v>
      </c>
      <c r="B7" s="2" t="s">
        <v>7</v>
      </c>
      <c r="C7" s="7">
        <v>60</v>
      </c>
      <c r="D7" s="3">
        <f t="shared" si="0"/>
        <v>19.2</v>
      </c>
      <c r="E7" s="4">
        <f t="shared" si="1"/>
        <v>5.76</v>
      </c>
      <c r="F7" s="4">
        <f t="shared" si="2"/>
        <v>0.57599999999999996</v>
      </c>
      <c r="G7" s="4">
        <f t="shared" si="3"/>
        <v>0.96</v>
      </c>
      <c r="H7" s="3">
        <f t="shared" si="4"/>
        <v>7.1999999999999993</v>
      </c>
      <c r="I7" s="4">
        <f>H7*30%</f>
        <v>2.1599999999999997</v>
      </c>
      <c r="J7" s="4">
        <f t="shared" si="5"/>
        <v>0.21599999999999997</v>
      </c>
      <c r="K7" s="4">
        <f t="shared" si="6"/>
        <v>0.36</v>
      </c>
      <c r="L7" s="3">
        <f t="shared" si="7"/>
        <v>8.4</v>
      </c>
      <c r="M7" s="4">
        <f t="shared" si="8"/>
        <v>2.52</v>
      </c>
      <c r="N7" s="4">
        <f t="shared" si="9"/>
        <v>0.252</v>
      </c>
      <c r="O7" s="4">
        <f t="shared" si="10"/>
        <v>0.42000000000000004</v>
      </c>
      <c r="P7" s="4">
        <f>60*42%</f>
        <v>25.2</v>
      </c>
      <c r="Q7" s="5">
        <f t="shared" si="11"/>
        <v>34.799999999999997</v>
      </c>
      <c r="R7" s="6">
        <f>Q7+P7</f>
        <v>60</v>
      </c>
    </row>
    <row r="8" spans="1:18">
      <c r="A8" s="45" t="s">
        <v>10</v>
      </c>
      <c r="B8" s="45"/>
      <c r="C8" s="39">
        <f>C5+C6+C7</f>
        <v>260</v>
      </c>
      <c r="D8" s="38">
        <f>D5+D6+D7</f>
        <v>83.2</v>
      </c>
      <c r="E8" s="38">
        <f t="shared" ref="E8:R8" si="12">E5+E6+E7</f>
        <v>24.96</v>
      </c>
      <c r="F8" s="38">
        <f t="shared" si="12"/>
        <v>2.496</v>
      </c>
      <c r="G8" s="38">
        <f t="shared" si="12"/>
        <v>4.16</v>
      </c>
      <c r="H8" s="38">
        <f t="shared" si="12"/>
        <v>31.2</v>
      </c>
      <c r="I8" s="38">
        <f t="shared" si="12"/>
        <v>9.36</v>
      </c>
      <c r="J8" s="38">
        <f t="shared" si="12"/>
        <v>0.93599999999999994</v>
      </c>
      <c r="K8" s="38">
        <f t="shared" si="12"/>
        <v>1.56</v>
      </c>
      <c r="L8" s="38">
        <f t="shared" si="12"/>
        <v>36.4</v>
      </c>
      <c r="M8" s="38">
        <f t="shared" si="12"/>
        <v>10.92</v>
      </c>
      <c r="N8" s="38">
        <f t="shared" si="12"/>
        <v>1.0920000000000001</v>
      </c>
      <c r="O8" s="38">
        <f t="shared" si="12"/>
        <v>1.8200000000000003</v>
      </c>
      <c r="P8" s="38">
        <f t="shared" si="12"/>
        <v>109.2</v>
      </c>
      <c r="Q8" s="5">
        <f>D8+H8+L8</f>
        <v>150.80000000000001</v>
      </c>
      <c r="R8" s="40">
        <f t="shared" si="12"/>
        <v>260</v>
      </c>
    </row>
  </sheetData>
  <mergeCells count="15">
    <mergeCell ref="A8:B8"/>
    <mergeCell ref="A2:R2"/>
    <mergeCell ref="D3:D4"/>
    <mergeCell ref="H3:H4"/>
    <mergeCell ref="L3:L4"/>
    <mergeCell ref="A1:R1"/>
    <mergeCell ref="A3:A4"/>
    <mergeCell ref="B3:B4"/>
    <mergeCell ref="C3:C4"/>
    <mergeCell ref="E3:G3"/>
    <mergeCell ref="I3:K3"/>
    <mergeCell ref="M3:O3"/>
    <mergeCell ref="P3:P4"/>
    <mergeCell ref="Q3:Q4"/>
    <mergeCell ref="R3: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8"/>
  <sheetViews>
    <sheetView workbookViewId="0">
      <selection activeCell="Q13" sqref="Q13"/>
    </sheetView>
  </sheetViews>
  <sheetFormatPr defaultRowHeight="15"/>
  <cols>
    <col min="3" max="3" width="15" bestFit="1" customWidth="1"/>
    <col min="4" max="4" width="7" customWidth="1"/>
    <col min="5" max="5" width="8" customWidth="1"/>
    <col min="7" max="7" width="11.140625" customWidth="1"/>
    <col min="8" max="8" width="6.28515625" customWidth="1"/>
    <col min="9" max="9" width="8.140625" customWidth="1"/>
    <col min="11" max="11" width="10.85546875" customWidth="1"/>
    <col min="13" max="13" width="8.28515625" customWidth="1"/>
    <col min="15" max="15" width="11.5703125" customWidth="1"/>
    <col min="16" max="16" width="14.42578125" customWidth="1"/>
    <col min="17" max="17" width="7.5703125" customWidth="1"/>
    <col min="18" max="18" width="9.42578125" customWidth="1"/>
  </cols>
  <sheetData>
    <row r="1" spans="1:18" ht="21">
      <c r="A1" s="17" t="s">
        <v>15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8" ht="15.75" customHeight="1">
      <c r="A3" s="24" t="s">
        <v>4</v>
      </c>
      <c r="B3" s="26" t="s">
        <v>8</v>
      </c>
      <c r="C3" s="26" t="s">
        <v>5</v>
      </c>
      <c r="D3" s="33">
        <v>0.32</v>
      </c>
      <c r="E3" s="25" t="s">
        <v>0</v>
      </c>
      <c r="F3" s="25"/>
      <c r="G3" s="25"/>
      <c r="H3" s="33">
        <v>0.12</v>
      </c>
      <c r="I3" s="25" t="s">
        <v>1</v>
      </c>
      <c r="J3" s="25"/>
      <c r="K3" s="25"/>
      <c r="L3" s="33">
        <v>0.14000000000000001</v>
      </c>
      <c r="M3" s="25" t="s">
        <v>2</v>
      </c>
      <c r="N3" s="25"/>
      <c r="O3" s="25"/>
      <c r="P3" s="34" t="s">
        <v>11</v>
      </c>
      <c r="Q3" s="12" t="s">
        <v>10</v>
      </c>
      <c r="R3" s="35" t="s">
        <v>12</v>
      </c>
    </row>
    <row r="4" spans="1:18" ht="47.25">
      <c r="A4" s="24"/>
      <c r="B4" s="26"/>
      <c r="C4" s="26"/>
      <c r="D4" s="33"/>
      <c r="E4" s="8" t="s">
        <v>3</v>
      </c>
      <c r="F4" s="8" t="s">
        <v>21</v>
      </c>
      <c r="G4" s="11" t="s">
        <v>20</v>
      </c>
      <c r="H4" s="33"/>
      <c r="I4" s="8" t="s">
        <v>3</v>
      </c>
      <c r="J4" s="8" t="s">
        <v>21</v>
      </c>
      <c r="K4" s="11" t="s">
        <v>20</v>
      </c>
      <c r="L4" s="33"/>
      <c r="M4" s="8" t="s">
        <v>3</v>
      </c>
      <c r="N4" s="8" t="s">
        <v>21</v>
      </c>
      <c r="O4" s="11" t="s">
        <v>20</v>
      </c>
      <c r="P4" s="34"/>
      <c r="Q4" s="12"/>
      <c r="R4" s="35"/>
    </row>
    <row r="5" spans="1:18" ht="18.75">
      <c r="A5" s="1">
        <v>1</v>
      </c>
      <c r="B5" s="2" t="s">
        <v>6</v>
      </c>
      <c r="C5" s="7">
        <v>180</v>
      </c>
      <c r="D5" s="3">
        <f>C5*32%</f>
        <v>57.6</v>
      </c>
      <c r="E5" s="4">
        <f>D5*30%</f>
        <v>17.28</v>
      </c>
      <c r="F5" s="4">
        <f>D5*3%</f>
        <v>1.728</v>
      </c>
      <c r="G5" s="4">
        <f>D5*5%</f>
        <v>2.8800000000000003</v>
      </c>
      <c r="H5" s="3">
        <f>C5*12%</f>
        <v>21.599999999999998</v>
      </c>
      <c r="I5" s="4">
        <f>H5*30%</f>
        <v>6.4799999999999995</v>
      </c>
      <c r="J5" s="4">
        <f>H5*3%</f>
        <v>0.64799999999999991</v>
      </c>
      <c r="K5" s="4">
        <f>H5*5%</f>
        <v>1.0799999999999998</v>
      </c>
      <c r="L5" s="3">
        <f>C5*14%</f>
        <v>25.200000000000003</v>
      </c>
      <c r="M5" s="4">
        <f>L5*30%</f>
        <v>7.5600000000000005</v>
      </c>
      <c r="N5" s="4">
        <f>L5*3%</f>
        <v>0.75600000000000001</v>
      </c>
      <c r="O5" s="4">
        <f>L5*5%</f>
        <v>1.2600000000000002</v>
      </c>
      <c r="P5" s="4">
        <f>C5*42%</f>
        <v>75.599999999999994</v>
      </c>
      <c r="Q5" s="5">
        <f>D5+H5+L5</f>
        <v>104.4</v>
      </c>
      <c r="R5" s="6">
        <f>Q5+P5</f>
        <v>180</v>
      </c>
    </row>
    <row r="6" spans="1:18" ht="18.75">
      <c r="A6" s="1">
        <v>2</v>
      </c>
      <c r="B6" s="2" t="s">
        <v>9</v>
      </c>
      <c r="C6" s="7">
        <v>80</v>
      </c>
      <c r="D6" s="3">
        <f t="shared" ref="D6:D7" si="0">C6*32%</f>
        <v>25.6</v>
      </c>
      <c r="E6" s="4">
        <f t="shared" ref="E6:E7" si="1">D6*30%</f>
        <v>7.68</v>
      </c>
      <c r="F6" s="4">
        <f t="shared" ref="F6:F7" si="2">D6*3%</f>
        <v>0.76800000000000002</v>
      </c>
      <c r="G6" s="4">
        <f t="shared" ref="G6:G7" si="3">D6*5%</f>
        <v>1.2800000000000002</v>
      </c>
      <c r="H6" s="3">
        <f t="shared" ref="H6:H7" si="4">C6*12%</f>
        <v>9.6</v>
      </c>
      <c r="I6" s="4">
        <f>H6*30%</f>
        <v>2.88</v>
      </c>
      <c r="J6" s="4">
        <f t="shared" ref="J6:J7" si="5">H6*3%</f>
        <v>0.28799999999999998</v>
      </c>
      <c r="K6" s="4">
        <f t="shared" ref="K6:K7" si="6">H6*5%</f>
        <v>0.48</v>
      </c>
      <c r="L6" s="3">
        <f t="shared" ref="L6:L7" si="7">C6*14%</f>
        <v>11.200000000000001</v>
      </c>
      <c r="M6" s="4">
        <f t="shared" ref="M6:M7" si="8">L6*30%</f>
        <v>3.3600000000000003</v>
      </c>
      <c r="N6" s="4">
        <f t="shared" ref="N6:N7" si="9">L6*3%</f>
        <v>0.33600000000000002</v>
      </c>
      <c r="O6" s="4">
        <f t="shared" ref="O6:O7" si="10">L6*5%</f>
        <v>0.56000000000000005</v>
      </c>
      <c r="P6" s="4">
        <f t="shared" ref="P6:P7" si="11">C6*42%</f>
        <v>33.6</v>
      </c>
      <c r="Q6" s="5">
        <f t="shared" ref="Q6:Q8" si="12">D6+H6+L6</f>
        <v>46.400000000000006</v>
      </c>
      <c r="R6" s="6">
        <f>Q6+P6</f>
        <v>80</v>
      </c>
    </row>
    <row r="7" spans="1:18" ht="18.75">
      <c r="A7" s="1">
        <v>3</v>
      </c>
      <c r="B7" s="2" t="s">
        <v>7</v>
      </c>
      <c r="C7" s="7">
        <v>60</v>
      </c>
      <c r="D7" s="3">
        <f t="shared" si="0"/>
        <v>19.2</v>
      </c>
      <c r="E7" s="4">
        <f t="shared" si="1"/>
        <v>5.76</v>
      </c>
      <c r="F7" s="4">
        <f t="shared" si="2"/>
        <v>0.57599999999999996</v>
      </c>
      <c r="G7" s="4">
        <f t="shared" si="3"/>
        <v>0.96</v>
      </c>
      <c r="H7" s="3">
        <f t="shared" si="4"/>
        <v>7.1999999999999993</v>
      </c>
      <c r="I7" s="4">
        <f>H7*30%</f>
        <v>2.1599999999999997</v>
      </c>
      <c r="J7" s="4">
        <f t="shared" si="5"/>
        <v>0.21599999999999997</v>
      </c>
      <c r="K7" s="4">
        <f t="shared" si="6"/>
        <v>0.36</v>
      </c>
      <c r="L7" s="3">
        <f t="shared" si="7"/>
        <v>8.4</v>
      </c>
      <c r="M7" s="4">
        <f t="shared" si="8"/>
        <v>2.52</v>
      </c>
      <c r="N7" s="4">
        <f t="shared" si="9"/>
        <v>0.252</v>
      </c>
      <c r="O7" s="4">
        <f t="shared" si="10"/>
        <v>0.42000000000000004</v>
      </c>
      <c r="P7" s="4">
        <f t="shared" si="11"/>
        <v>25.2</v>
      </c>
      <c r="Q7" s="5">
        <f t="shared" si="12"/>
        <v>34.799999999999997</v>
      </c>
      <c r="R7" s="6">
        <f>Q7+P7</f>
        <v>60</v>
      </c>
    </row>
    <row r="8" spans="1:18">
      <c r="A8" s="36" t="s">
        <v>10</v>
      </c>
      <c r="B8" s="37"/>
      <c r="C8" s="39">
        <f>C5+C6+C7</f>
        <v>320</v>
      </c>
      <c r="D8" s="38">
        <f>D5+D6+D7</f>
        <v>102.4</v>
      </c>
      <c r="E8" s="38">
        <f t="shared" ref="E8:R8" si="13">E5+E6+E7</f>
        <v>30.72</v>
      </c>
      <c r="F8" s="38">
        <f t="shared" si="13"/>
        <v>3.0720000000000001</v>
      </c>
      <c r="G8" s="38">
        <f t="shared" si="13"/>
        <v>5.12</v>
      </c>
      <c r="H8" s="38">
        <f t="shared" si="13"/>
        <v>38.399999999999991</v>
      </c>
      <c r="I8" s="38">
        <f t="shared" si="13"/>
        <v>11.52</v>
      </c>
      <c r="J8" s="38">
        <f t="shared" si="13"/>
        <v>1.1519999999999999</v>
      </c>
      <c r="K8" s="38">
        <f t="shared" si="13"/>
        <v>1.92</v>
      </c>
      <c r="L8" s="38">
        <f t="shared" si="13"/>
        <v>44.800000000000004</v>
      </c>
      <c r="M8" s="38">
        <f t="shared" si="13"/>
        <v>13.440000000000001</v>
      </c>
      <c r="N8" s="38">
        <f t="shared" si="13"/>
        <v>1.3440000000000001</v>
      </c>
      <c r="O8" s="38">
        <f t="shared" si="13"/>
        <v>2.2400000000000002</v>
      </c>
      <c r="P8" s="38">
        <f t="shared" si="13"/>
        <v>134.39999999999998</v>
      </c>
      <c r="Q8" s="5">
        <f t="shared" si="12"/>
        <v>185.60000000000002</v>
      </c>
      <c r="R8" s="40">
        <f t="shared" si="13"/>
        <v>320</v>
      </c>
    </row>
  </sheetData>
  <mergeCells count="15">
    <mergeCell ref="A8:B8"/>
    <mergeCell ref="A2:R2"/>
    <mergeCell ref="D3:D4"/>
    <mergeCell ref="H3:H4"/>
    <mergeCell ref="L3:L4"/>
    <mergeCell ref="A1:R1"/>
    <mergeCell ref="A3:A4"/>
    <mergeCell ref="B3:B4"/>
    <mergeCell ref="C3:C4"/>
    <mergeCell ref="E3:G3"/>
    <mergeCell ref="I3:K3"/>
    <mergeCell ref="M3:O3"/>
    <mergeCell ref="P3:P4"/>
    <mergeCell ref="Q3:Q4"/>
    <mergeCell ref="R3:R4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F15" sqref="F15"/>
    </sheetView>
  </sheetViews>
  <sheetFormatPr defaultRowHeight="15"/>
  <cols>
    <col min="3" max="3" width="9.85546875" customWidth="1"/>
    <col min="4" max="4" width="6.28515625" customWidth="1"/>
    <col min="5" max="5" width="13.7109375" bestFit="1" customWidth="1"/>
    <col min="6" max="6" width="10.85546875" customWidth="1"/>
    <col min="7" max="7" width="5" bestFit="1" customWidth="1"/>
    <col min="8" max="8" width="13.7109375" bestFit="1" customWidth="1"/>
    <col min="9" max="9" width="10.28515625" customWidth="1"/>
    <col min="10" max="10" width="5" bestFit="1" customWidth="1"/>
    <col min="11" max="11" width="13.7109375" bestFit="1" customWidth="1"/>
    <col min="12" max="12" width="11" customWidth="1"/>
    <col min="13" max="13" width="13.42578125" customWidth="1"/>
    <col min="14" max="14" width="7.7109375" customWidth="1"/>
  </cols>
  <sheetData>
    <row r="1" spans="1:15" ht="21">
      <c r="A1" s="17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3" spans="1:15" ht="15.75">
      <c r="A3" s="24" t="s">
        <v>4</v>
      </c>
      <c r="B3" s="26" t="s">
        <v>8</v>
      </c>
      <c r="C3" s="27" t="s">
        <v>5</v>
      </c>
      <c r="D3" s="22">
        <v>0.32</v>
      </c>
      <c r="E3" s="25" t="s">
        <v>0</v>
      </c>
      <c r="F3" s="25"/>
      <c r="G3" s="31">
        <v>0.12</v>
      </c>
      <c r="H3" s="25" t="s">
        <v>1</v>
      </c>
      <c r="I3" s="25"/>
      <c r="J3" s="22">
        <v>0.14000000000000001</v>
      </c>
      <c r="K3" s="25" t="s">
        <v>2</v>
      </c>
      <c r="L3" s="25"/>
      <c r="M3" s="29" t="s">
        <v>11</v>
      </c>
      <c r="N3" s="12" t="s">
        <v>10</v>
      </c>
      <c r="O3" s="15" t="s">
        <v>12</v>
      </c>
    </row>
    <row r="4" spans="1:15" ht="78.75">
      <c r="A4" s="24"/>
      <c r="B4" s="26"/>
      <c r="C4" s="28"/>
      <c r="D4" s="23"/>
      <c r="E4" s="9" t="s">
        <v>3</v>
      </c>
      <c r="F4" s="10" t="s">
        <v>16</v>
      </c>
      <c r="G4" s="32"/>
      <c r="H4" s="9" t="s">
        <v>3</v>
      </c>
      <c r="I4" s="10" t="s">
        <v>16</v>
      </c>
      <c r="J4" s="23"/>
      <c r="K4" s="9" t="s">
        <v>3</v>
      </c>
      <c r="L4" s="10" t="s">
        <v>16</v>
      </c>
      <c r="M4" s="30"/>
      <c r="N4" s="12"/>
      <c r="O4" s="16"/>
    </row>
    <row r="5" spans="1:15" ht="18.75">
      <c r="A5" s="1">
        <v>1</v>
      </c>
      <c r="B5" s="2" t="s">
        <v>6</v>
      </c>
      <c r="C5" s="7">
        <v>120</v>
      </c>
      <c r="D5" s="3">
        <f>C5*32%</f>
        <v>38.4</v>
      </c>
      <c r="E5" s="4">
        <f>D5*30%</f>
        <v>11.52</v>
      </c>
      <c r="F5" s="4">
        <f>D5*3%</f>
        <v>1.1519999999999999</v>
      </c>
      <c r="G5" s="3">
        <f>C5*12%</f>
        <v>14.399999999999999</v>
      </c>
      <c r="H5" s="4">
        <f>G5*30%</f>
        <v>4.3199999999999994</v>
      </c>
      <c r="I5" s="4">
        <f>G5*3%</f>
        <v>0.43199999999999994</v>
      </c>
      <c r="J5" s="3">
        <f>C5*14%</f>
        <v>16.8</v>
      </c>
      <c r="K5" s="4">
        <f>J5*30%</f>
        <v>5.04</v>
      </c>
      <c r="L5" s="4">
        <f>J5*3%</f>
        <v>0.504</v>
      </c>
      <c r="M5" s="4">
        <f>120*42%</f>
        <v>50.4</v>
      </c>
      <c r="N5" s="5">
        <f>D5+G5+J5</f>
        <v>69.599999999999994</v>
      </c>
      <c r="O5" s="6">
        <f>N5+M5</f>
        <v>120</v>
      </c>
    </row>
    <row r="6" spans="1:15" ht="18.75">
      <c r="A6" s="1">
        <v>2</v>
      </c>
      <c r="B6" s="2" t="s">
        <v>9</v>
      </c>
      <c r="C6" s="7">
        <v>60</v>
      </c>
      <c r="D6" s="3">
        <f t="shared" ref="D6:D7" si="0">C6*32%</f>
        <v>19.2</v>
      </c>
      <c r="E6" s="4">
        <f t="shared" ref="E6:E7" si="1">D6*30%</f>
        <v>5.76</v>
      </c>
      <c r="F6" s="4">
        <f t="shared" ref="F6:F7" si="2">D6*3%</f>
        <v>0.57599999999999996</v>
      </c>
      <c r="G6" s="3">
        <f t="shared" ref="G6:G7" si="3">C6*12%</f>
        <v>7.1999999999999993</v>
      </c>
      <c r="H6" s="4">
        <f t="shared" ref="H6:H7" si="4">G6*30%</f>
        <v>2.1599999999999997</v>
      </c>
      <c r="I6" s="4">
        <f t="shared" ref="I6:I7" si="5">G6*3%</f>
        <v>0.21599999999999997</v>
      </c>
      <c r="J6" s="3">
        <f t="shared" ref="J6:J7" si="6">C6*14%</f>
        <v>8.4</v>
      </c>
      <c r="K6" s="4">
        <f t="shared" ref="K6:K7" si="7">J6*30%</f>
        <v>2.52</v>
      </c>
      <c r="L6" s="4">
        <f t="shared" ref="L6:L7" si="8">J6*3%</f>
        <v>0.252</v>
      </c>
      <c r="M6" s="4">
        <f>60*42%</f>
        <v>25.2</v>
      </c>
      <c r="N6" s="5">
        <f t="shared" ref="N6:N8" si="9">D6+G6+J6</f>
        <v>34.799999999999997</v>
      </c>
      <c r="O6" s="6">
        <f>N6+M6</f>
        <v>60</v>
      </c>
    </row>
    <row r="7" spans="1:15" ht="18.75">
      <c r="A7" s="1">
        <v>3</v>
      </c>
      <c r="B7" s="2" t="s">
        <v>7</v>
      </c>
      <c r="C7" s="7">
        <v>40</v>
      </c>
      <c r="D7" s="3">
        <f t="shared" si="0"/>
        <v>12.8</v>
      </c>
      <c r="E7" s="4">
        <f t="shared" si="1"/>
        <v>3.84</v>
      </c>
      <c r="F7" s="4">
        <f t="shared" si="2"/>
        <v>0.38400000000000001</v>
      </c>
      <c r="G7" s="3">
        <f t="shared" si="3"/>
        <v>4.8</v>
      </c>
      <c r="H7" s="4">
        <f t="shared" si="4"/>
        <v>1.44</v>
      </c>
      <c r="I7" s="4">
        <f t="shared" si="5"/>
        <v>0.14399999999999999</v>
      </c>
      <c r="J7" s="3">
        <f t="shared" si="6"/>
        <v>5.6000000000000005</v>
      </c>
      <c r="K7" s="4">
        <f t="shared" si="7"/>
        <v>1.6800000000000002</v>
      </c>
      <c r="L7" s="4">
        <f t="shared" si="8"/>
        <v>0.16800000000000001</v>
      </c>
      <c r="M7" s="4">
        <f>40*42%</f>
        <v>16.8</v>
      </c>
      <c r="N7" s="5">
        <f t="shared" si="9"/>
        <v>23.200000000000003</v>
      </c>
      <c r="O7" s="6">
        <f>N7+M7</f>
        <v>40</v>
      </c>
    </row>
    <row r="8" spans="1:15">
      <c r="A8" s="45" t="s">
        <v>10</v>
      </c>
      <c r="B8" s="45"/>
      <c r="C8" s="39">
        <f>C5+C6+C7</f>
        <v>220</v>
      </c>
      <c r="D8" s="38">
        <f>D5+D6+D7</f>
        <v>70.399999999999991</v>
      </c>
      <c r="E8" s="38">
        <f t="shared" ref="E8:M8" si="10">E5+E6+E7</f>
        <v>21.12</v>
      </c>
      <c r="F8" s="38">
        <f t="shared" si="10"/>
        <v>2.1119999999999997</v>
      </c>
      <c r="G8" s="38">
        <f t="shared" si="10"/>
        <v>26.4</v>
      </c>
      <c r="H8" s="38">
        <f t="shared" si="10"/>
        <v>7.9199999999999982</v>
      </c>
      <c r="I8" s="38">
        <f t="shared" si="10"/>
        <v>0.79199999999999993</v>
      </c>
      <c r="J8" s="38">
        <f t="shared" si="10"/>
        <v>30.800000000000004</v>
      </c>
      <c r="K8" s="38">
        <f t="shared" si="10"/>
        <v>9.24</v>
      </c>
      <c r="L8" s="38">
        <f t="shared" si="10"/>
        <v>0.92400000000000004</v>
      </c>
      <c r="M8" s="38">
        <f t="shared" si="10"/>
        <v>92.399999999999991</v>
      </c>
      <c r="N8" s="41">
        <f t="shared" si="9"/>
        <v>127.6</v>
      </c>
      <c r="O8" s="41">
        <f t="shared" ref="O8" si="11">O5+O6+O7</f>
        <v>220</v>
      </c>
    </row>
  </sheetData>
  <mergeCells count="15">
    <mergeCell ref="A8:B8"/>
    <mergeCell ref="K3:L3"/>
    <mergeCell ref="M3:M4"/>
    <mergeCell ref="N3:N4"/>
    <mergeCell ref="O3:O4"/>
    <mergeCell ref="A1:O1"/>
    <mergeCell ref="A2:O2"/>
    <mergeCell ref="A3:A4"/>
    <mergeCell ref="B3:B4"/>
    <mergeCell ref="C3:C4"/>
    <mergeCell ref="D3:D4"/>
    <mergeCell ref="E3:F3"/>
    <mergeCell ref="G3:G4"/>
    <mergeCell ref="H3:I3"/>
    <mergeCell ref="J3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8"/>
  <sheetViews>
    <sheetView workbookViewId="0">
      <selection activeCell="E15" sqref="E15"/>
    </sheetView>
  </sheetViews>
  <sheetFormatPr defaultRowHeight="15"/>
  <cols>
    <col min="3" max="3" width="15" bestFit="1" customWidth="1"/>
    <col min="8" max="8" width="13.7109375" bestFit="1" customWidth="1"/>
    <col min="9" max="9" width="10" customWidth="1"/>
    <col min="11" max="11" width="11.85546875" customWidth="1"/>
  </cols>
  <sheetData>
    <row r="1" spans="1:15" ht="21">
      <c r="A1" s="17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3" spans="1:15" ht="15.75">
      <c r="A3" s="24" t="s">
        <v>4</v>
      </c>
      <c r="B3" s="26" t="s">
        <v>8</v>
      </c>
      <c r="C3" s="27" t="s">
        <v>5</v>
      </c>
      <c r="D3" s="22">
        <v>0.32</v>
      </c>
      <c r="E3" s="25" t="s">
        <v>0</v>
      </c>
      <c r="F3" s="25"/>
      <c r="G3" s="31">
        <v>0.12</v>
      </c>
      <c r="H3" s="25" t="s">
        <v>1</v>
      </c>
      <c r="I3" s="25"/>
      <c r="J3" s="22">
        <v>0.14000000000000001</v>
      </c>
      <c r="K3" s="25" t="s">
        <v>2</v>
      </c>
      <c r="L3" s="25"/>
      <c r="M3" s="29" t="s">
        <v>11</v>
      </c>
      <c r="N3" s="12" t="s">
        <v>10</v>
      </c>
      <c r="O3" s="15" t="s">
        <v>12</v>
      </c>
    </row>
    <row r="4" spans="1:15" ht="94.5">
      <c r="A4" s="24"/>
      <c r="B4" s="26"/>
      <c r="C4" s="28"/>
      <c r="D4" s="23"/>
      <c r="E4" s="9" t="s">
        <v>3</v>
      </c>
      <c r="F4" s="10" t="s">
        <v>16</v>
      </c>
      <c r="G4" s="32"/>
      <c r="H4" s="9" t="s">
        <v>3</v>
      </c>
      <c r="I4" s="10" t="s">
        <v>16</v>
      </c>
      <c r="J4" s="23"/>
      <c r="K4" s="9" t="s">
        <v>3</v>
      </c>
      <c r="L4" s="10" t="s">
        <v>16</v>
      </c>
      <c r="M4" s="30"/>
      <c r="N4" s="12"/>
      <c r="O4" s="16"/>
    </row>
    <row r="5" spans="1:15" ht="18.75">
      <c r="A5" s="1">
        <v>1</v>
      </c>
      <c r="B5" s="2" t="s">
        <v>6</v>
      </c>
      <c r="C5" s="7">
        <v>120</v>
      </c>
      <c r="D5" s="3">
        <f>C5*32%</f>
        <v>38.4</v>
      </c>
      <c r="E5" s="4">
        <f>D5*30%</f>
        <v>11.52</v>
      </c>
      <c r="F5" s="4">
        <f>D5*3%</f>
        <v>1.1519999999999999</v>
      </c>
      <c r="G5" s="3">
        <f>C5*12%</f>
        <v>14.399999999999999</v>
      </c>
      <c r="H5" s="4">
        <f>G5*30%</f>
        <v>4.3199999999999994</v>
      </c>
      <c r="I5" s="4">
        <f>G5*3%</f>
        <v>0.43199999999999994</v>
      </c>
      <c r="J5" s="3">
        <f>C5*14%</f>
        <v>16.8</v>
      </c>
      <c r="K5" s="4">
        <f>J5*30%</f>
        <v>5.04</v>
      </c>
      <c r="L5" s="4">
        <f>J5*3%</f>
        <v>0.504</v>
      </c>
      <c r="M5" s="4">
        <f>120*42%</f>
        <v>50.4</v>
      </c>
      <c r="N5" s="5">
        <f>D5+G5+J5</f>
        <v>69.599999999999994</v>
      </c>
      <c r="O5" s="6">
        <f>N5+M5</f>
        <v>120</v>
      </c>
    </row>
    <row r="6" spans="1:15" ht="18.75">
      <c r="A6" s="1">
        <v>2</v>
      </c>
      <c r="B6" s="2" t="s">
        <v>9</v>
      </c>
      <c r="C6" s="7">
        <v>60</v>
      </c>
      <c r="D6" s="3">
        <f t="shared" ref="D6:D7" si="0">C6*32%</f>
        <v>19.2</v>
      </c>
      <c r="E6" s="4">
        <f t="shared" ref="E6:E7" si="1">D6*30%</f>
        <v>5.76</v>
      </c>
      <c r="F6" s="4">
        <f t="shared" ref="F6:F7" si="2">D6*3%</f>
        <v>0.57599999999999996</v>
      </c>
      <c r="G6" s="3">
        <f t="shared" ref="G6:G7" si="3">C6*12%</f>
        <v>7.1999999999999993</v>
      </c>
      <c r="H6" s="4">
        <f t="shared" ref="H6:H7" si="4">G6*30%</f>
        <v>2.1599999999999997</v>
      </c>
      <c r="I6" s="4">
        <f t="shared" ref="I6:I7" si="5">G6*3%</f>
        <v>0.21599999999999997</v>
      </c>
      <c r="J6" s="3">
        <f t="shared" ref="J6:J7" si="6">C6*14%</f>
        <v>8.4</v>
      </c>
      <c r="K6" s="4">
        <f t="shared" ref="K6:K7" si="7">J6*30%</f>
        <v>2.52</v>
      </c>
      <c r="L6" s="4">
        <f t="shared" ref="L6:L7" si="8">J6*3%</f>
        <v>0.252</v>
      </c>
      <c r="M6" s="4">
        <f>60*42%</f>
        <v>25.2</v>
      </c>
      <c r="N6" s="5">
        <f t="shared" ref="N6:N7" si="9">D6+G6+J6</f>
        <v>34.799999999999997</v>
      </c>
      <c r="O6" s="6">
        <f>N6+M6</f>
        <v>60</v>
      </c>
    </row>
    <row r="7" spans="1:15" ht="18.75">
      <c r="A7" s="1">
        <v>3</v>
      </c>
      <c r="B7" s="2" t="s">
        <v>7</v>
      </c>
      <c r="C7" s="7">
        <v>40</v>
      </c>
      <c r="D7" s="3">
        <f t="shared" si="0"/>
        <v>12.8</v>
      </c>
      <c r="E7" s="4">
        <f t="shared" si="1"/>
        <v>3.84</v>
      </c>
      <c r="F7" s="4">
        <f t="shared" si="2"/>
        <v>0.38400000000000001</v>
      </c>
      <c r="G7" s="3">
        <f t="shared" si="3"/>
        <v>4.8</v>
      </c>
      <c r="H7" s="4">
        <f t="shared" si="4"/>
        <v>1.44</v>
      </c>
      <c r="I7" s="4">
        <f t="shared" si="5"/>
        <v>0.14399999999999999</v>
      </c>
      <c r="J7" s="3">
        <f t="shared" si="6"/>
        <v>5.6000000000000005</v>
      </c>
      <c r="K7" s="4">
        <f t="shared" si="7"/>
        <v>1.6800000000000002</v>
      </c>
      <c r="L7" s="4">
        <f t="shared" si="8"/>
        <v>0.16800000000000001</v>
      </c>
      <c r="M7" s="4">
        <f>40*42%</f>
        <v>16.8</v>
      </c>
      <c r="N7" s="5">
        <f t="shared" si="9"/>
        <v>23.200000000000003</v>
      </c>
      <c r="O7" s="6">
        <f>N7+M7</f>
        <v>40</v>
      </c>
    </row>
    <row r="8" spans="1:15">
      <c r="A8" s="45" t="s">
        <v>10</v>
      </c>
      <c r="B8" s="45"/>
      <c r="C8" s="39">
        <f>C5+C6+C7</f>
        <v>220</v>
      </c>
      <c r="D8" s="38">
        <f>D5+D6+D7</f>
        <v>70.399999999999991</v>
      </c>
      <c r="E8" s="38">
        <f t="shared" ref="E8:O8" si="10">E5+E6+E7</f>
        <v>21.12</v>
      </c>
      <c r="F8" s="38">
        <f t="shared" si="10"/>
        <v>2.1119999999999997</v>
      </c>
      <c r="G8" s="38">
        <f t="shared" si="10"/>
        <v>26.4</v>
      </c>
      <c r="H8" s="38">
        <f t="shared" si="10"/>
        <v>7.9199999999999982</v>
      </c>
      <c r="I8" s="38">
        <f t="shared" si="10"/>
        <v>0.79199999999999993</v>
      </c>
      <c r="J8" s="38">
        <f t="shared" si="10"/>
        <v>30.800000000000004</v>
      </c>
      <c r="K8" s="38">
        <f t="shared" si="10"/>
        <v>9.24</v>
      </c>
      <c r="L8" s="38">
        <f t="shared" si="10"/>
        <v>0.92400000000000004</v>
      </c>
      <c r="M8" s="38">
        <f t="shared" si="10"/>
        <v>92.399999999999991</v>
      </c>
      <c r="N8" s="41">
        <f t="shared" si="10"/>
        <v>127.6</v>
      </c>
      <c r="O8" s="41">
        <f t="shared" si="10"/>
        <v>220</v>
      </c>
    </row>
  </sheetData>
  <mergeCells count="15">
    <mergeCell ref="A8:B8"/>
    <mergeCell ref="A2:O2"/>
    <mergeCell ref="D3:D4"/>
    <mergeCell ref="G3:G4"/>
    <mergeCell ref="J3:J4"/>
    <mergeCell ref="A1:O1"/>
    <mergeCell ref="A3:A4"/>
    <mergeCell ref="B3:B4"/>
    <mergeCell ref="C3:C4"/>
    <mergeCell ref="E3:F3"/>
    <mergeCell ref="H3:I3"/>
    <mergeCell ref="K3:L3"/>
    <mergeCell ref="M3:M4"/>
    <mergeCell ref="N3:N4"/>
    <mergeCell ref="O3:O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8"/>
  <sheetViews>
    <sheetView tabSelected="1" workbookViewId="0">
      <selection activeCell="F13" sqref="F13"/>
    </sheetView>
  </sheetViews>
  <sheetFormatPr defaultRowHeight="15"/>
  <cols>
    <col min="1" max="1" width="5.85546875" customWidth="1"/>
    <col min="3" max="3" width="9.85546875" customWidth="1"/>
    <col min="5" max="5" width="13.7109375" bestFit="1" customWidth="1"/>
    <col min="6" max="6" width="17" customWidth="1"/>
    <col min="8" max="8" width="13.5703125" customWidth="1"/>
    <col min="9" max="9" width="17.42578125" customWidth="1"/>
    <col min="11" max="11" width="14" customWidth="1"/>
    <col min="12" max="12" width="17.28515625" customWidth="1"/>
    <col min="13" max="13" width="14" customWidth="1"/>
    <col min="14" max="14" width="6.5703125" bestFit="1" customWidth="1"/>
    <col min="15" max="15" width="8.140625" customWidth="1"/>
  </cols>
  <sheetData>
    <row r="1" spans="1:15" ht="21">
      <c r="A1" s="17" t="s">
        <v>17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1"/>
    </row>
    <row r="3" spans="1:15" ht="15.75">
      <c r="A3" s="24" t="s">
        <v>4</v>
      </c>
      <c r="B3" s="26" t="s">
        <v>8</v>
      </c>
      <c r="C3" s="27" t="s">
        <v>5</v>
      </c>
      <c r="D3" s="22">
        <v>0.32</v>
      </c>
      <c r="E3" s="25" t="s">
        <v>0</v>
      </c>
      <c r="F3" s="25"/>
      <c r="G3" s="31">
        <v>0.12</v>
      </c>
      <c r="H3" s="25" t="s">
        <v>1</v>
      </c>
      <c r="I3" s="25"/>
      <c r="J3" s="22">
        <v>0.14000000000000001</v>
      </c>
      <c r="K3" s="25" t="s">
        <v>2</v>
      </c>
      <c r="L3" s="25"/>
      <c r="M3" s="29" t="s">
        <v>11</v>
      </c>
      <c r="N3" s="12" t="s">
        <v>10</v>
      </c>
      <c r="O3" s="15" t="s">
        <v>12</v>
      </c>
    </row>
    <row r="4" spans="1:15" ht="47.25">
      <c r="A4" s="24"/>
      <c r="B4" s="26"/>
      <c r="C4" s="28"/>
      <c r="D4" s="23"/>
      <c r="E4" s="9" t="s">
        <v>3</v>
      </c>
      <c r="F4" s="10" t="s">
        <v>16</v>
      </c>
      <c r="G4" s="32"/>
      <c r="H4" s="9" t="s">
        <v>3</v>
      </c>
      <c r="I4" s="10" t="s">
        <v>16</v>
      </c>
      <c r="J4" s="23"/>
      <c r="K4" s="9" t="s">
        <v>3</v>
      </c>
      <c r="L4" s="10" t="s">
        <v>16</v>
      </c>
      <c r="M4" s="30"/>
      <c r="N4" s="12"/>
      <c r="O4" s="16"/>
    </row>
    <row r="5" spans="1:15" ht="18.75">
      <c r="A5" s="1">
        <v>1</v>
      </c>
      <c r="B5" s="2" t="s">
        <v>6</v>
      </c>
      <c r="C5" s="7">
        <v>120</v>
      </c>
      <c r="D5" s="3">
        <f>C5*32%</f>
        <v>38.4</v>
      </c>
      <c r="E5" s="4">
        <f>D5*30%</f>
        <v>11.52</v>
      </c>
      <c r="F5" s="4">
        <f>D5*3%</f>
        <v>1.1519999999999999</v>
      </c>
      <c r="G5" s="3">
        <f>C5*12%</f>
        <v>14.399999999999999</v>
      </c>
      <c r="H5" s="4">
        <f>G5*30%</f>
        <v>4.3199999999999994</v>
      </c>
      <c r="I5" s="4">
        <f>G5*3%</f>
        <v>0.43199999999999994</v>
      </c>
      <c r="J5" s="3">
        <f>C5*14%</f>
        <v>16.8</v>
      </c>
      <c r="K5" s="4">
        <f>J5*30%</f>
        <v>5.04</v>
      </c>
      <c r="L5" s="4">
        <f>J5*3%</f>
        <v>0.504</v>
      </c>
      <c r="M5" s="4">
        <f>120*42%</f>
        <v>50.4</v>
      </c>
      <c r="N5" s="5">
        <f>D5+G5+J5</f>
        <v>69.599999999999994</v>
      </c>
      <c r="O5" s="6">
        <f>N5+M5</f>
        <v>120</v>
      </c>
    </row>
    <row r="6" spans="1:15" ht="18.75">
      <c r="A6" s="1">
        <v>2</v>
      </c>
      <c r="B6" s="2" t="s">
        <v>9</v>
      </c>
      <c r="C6" s="7">
        <v>60</v>
      </c>
      <c r="D6" s="3">
        <f t="shared" ref="D6:D7" si="0">C6*32%</f>
        <v>19.2</v>
      </c>
      <c r="E6" s="4">
        <f t="shared" ref="E6:E7" si="1">D6*30%</f>
        <v>5.76</v>
      </c>
      <c r="F6" s="4">
        <f t="shared" ref="F6:F7" si="2">D6*3%</f>
        <v>0.57599999999999996</v>
      </c>
      <c r="G6" s="3">
        <f t="shared" ref="G6:G7" si="3">C6*12%</f>
        <v>7.1999999999999993</v>
      </c>
      <c r="H6" s="4">
        <f t="shared" ref="H6:H7" si="4">G6*30%</f>
        <v>2.1599999999999997</v>
      </c>
      <c r="I6" s="4">
        <f t="shared" ref="I6:I7" si="5">G6*3%</f>
        <v>0.21599999999999997</v>
      </c>
      <c r="J6" s="3">
        <f t="shared" ref="J6:J7" si="6">C6*14%</f>
        <v>8.4</v>
      </c>
      <c r="K6" s="4">
        <f t="shared" ref="K6:K7" si="7">J6*30%</f>
        <v>2.52</v>
      </c>
      <c r="L6" s="4">
        <f t="shared" ref="L6:L7" si="8">J6*3%</f>
        <v>0.252</v>
      </c>
      <c r="M6" s="4">
        <f>60*42%</f>
        <v>25.2</v>
      </c>
      <c r="N6" s="5">
        <f t="shared" ref="N6:N7" si="9">D6+G6+J6</f>
        <v>34.799999999999997</v>
      </c>
      <c r="O6" s="6">
        <f>N6+M6</f>
        <v>60</v>
      </c>
    </row>
    <row r="7" spans="1:15" ht="18.75">
      <c r="A7" s="1">
        <v>3</v>
      </c>
      <c r="B7" s="2" t="s">
        <v>7</v>
      </c>
      <c r="C7" s="7">
        <v>40</v>
      </c>
      <c r="D7" s="3">
        <f t="shared" si="0"/>
        <v>12.8</v>
      </c>
      <c r="E7" s="4">
        <f t="shared" si="1"/>
        <v>3.84</v>
      </c>
      <c r="F7" s="4">
        <f t="shared" si="2"/>
        <v>0.38400000000000001</v>
      </c>
      <c r="G7" s="3">
        <f t="shared" si="3"/>
        <v>4.8</v>
      </c>
      <c r="H7" s="4">
        <f t="shared" si="4"/>
        <v>1.44</v>
      </c>
      <c r="I7" s="4">
        <f t="shared" si="5"/>
        <v>0.14399999999999999</v>
      </c>
      <c r="J7" s="3">
        <f t="shared" si="6"/>
        <v>5.6000000000000005</v>
      </c>
      <c r="K7" s="4">
        <f t="shared" si="7"/>
        <v>1.6800000000000002</v>
      </c>
      <c r="L7" s="4">
        <f t="shared" si="8"/>
        <v>0.16800000000000001</v>
      </c>
      <c r="M7" s="4">
        <f>40*42%</f>
        <v>16.8</v>
      </c>
      <c r="N7" s="5">
        <f t="shared" si="9"/>
        <v>23.200000000000003</v>
      </c>
      <c r="O7" s="6">
        <f>N7+M7</f>
        <v>40</v>
      </c>
    </row>
    <row r="8" spans="1:15">
      <c r="A8" s="45" t="s">
        <v>10</v>
      </c>
      <c r="B8" s="45"/>
      <c r="C8" s="39">
        <f>C5+C6+C7</f>
        <v>220</v>
      </c>
      <c r="D8" s="38">
        <f>D5+D6+D7</f>
        <v>70.399999999999991</v>
      </c>
      <c r="E8" s="38">
        <f t="shared" ref="E8:O8" si="10">E5+E6+E7</f>
        <v>21.12</v>
      </c>
      <c r="F8" s="38">
        <f t="shared" si="10"/>
        <v>2.1119999999999997</v>
      </c>
      <c r="G8" s="38">
        <f t="shared" si="10"/>
        <v>26.4</v>
      </c>
      <c r="H8" s="38">
        <f t="shared" si="10"/>
        <v>7.9199999999999982</v>
      </c>
      <c r="I8" s="38">
        <f t="shared" si="10"/>
        <v>0.79199999999999993</v>
      </c>
      <c r="J8" s="38">
        <f t="shared" si="10"/>
        <v>30.800000000000004</v>
      </c>
      <c r="K8" s="38">
        <f t="shared" si="10"/>
        <v>9.24</v>
      </c>
      <c r="L8" s="38">
        <f t="shared" si="10"/>
        <v>0.92400000000000004</v>
      </c>
      <c r="M8" s="38">
        <f t="shared" si="10"/>
        <v>92.399999999999991</v>
      </c>
      <c r="N8" s="41">
        <f t="shared" si="10"/>
        <v>127.6</v>
      </c>
      <c r="O8" s="41">
        <f t="shared" si="10"/>
        <v>220</v>
      </c>
    </row>
  </sheetData>
  <mergeCells count="15">
    <mergeCell ref="A8:B8"/>
    <mergeCell ref="A2:O2"/>
    <mergeCell ref="G3:G4"/>
    <mergeCell ref="D3:D4"/>
    <mergeCell ref="J3:J4"/>
    <mergeCell ref="A1:O1"/>
    <mergeCell ref="A3:A4"/>
    <mergeCell ref="B3:B4"/>
    <mergeCell ref="C3:C4"/>
    <mergeCell ref="E3:F3"/>
    <mergeCell ref="H3:I3"/>
    <mergeCell ref="K3:L3"/>
    <mergeCell ref="M3:M4"/>
    <mergeCell ref="N3:N4"/>
    <mergeCell ref="O3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2020-21</vt:lpstr>
      <vt:lpstr>2019-20</vt:lpstr>
      <vt:lpstr>2018-19</vt:lpstr>
      <vt:lpstr>2017-18</vt:lpstr>
      <vt:lpstr>2016-17</vt:lpstr>
      <vt:lpstr>2015-16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my pc</cp:lastModifiedBy>
  <dcterms:created xsi:type="dcterms:W3CDTF">2021-06-15T06:29:43Z</dcterms:created>
  <dcterms:modified xsi:type="dcterms:W3CDTF">2021-06-15T08:29:10Z</dcterms:modified>
</cp:coreProperties>
</file>